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BAPAK\PRODI SARJANA dan NERS\MK.MENJELANG AJAL\Menjelang Ajal_OBE_Genap_2025-2026\RPS\"/>
    </mc:Choice>
  </mc:AlternateContent>
  <bookViews>
    <workbookView xWindow="165" yWindow="0" windowWidth="10560" windowHeight="11520"/>
  </bookViews>
  <sheets>
    <sheet name="Gerontik_25-26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4" i="2" l="1"/>
  <c r="S14" i="2"/>
  <c r="Q19" i="2"/>
  <c r="J14" i="2"/>
  <c r="Q22" i="2"/>
  <c r="Q23" i="2"/>
  <c r="Q24" i="2"/>
  <c r="Q21" i="2"/>
  <c r="Q20" i="2"/>
  <c r="Q18" i="2"/>
  <c r="V12" i="2"/>
  <c r="V11" i="2"/>
  <c r="V10" i="2"/>
  <c r="Q13" i="2"/>
  <c r="Q12" i="2"/>
  <c r="Q11" i="2"/>
  <c r="Q10" i="2"/>
  <c r="J15" i="2"/>
  <c r="J10" i="2"/>
  <c r="J11" i="2"/>
  <c r="J12" i="2"/>
  <c r="J13" i="2"/>
  <c r="J9" i="2"/>
  <c r="J36" i="2"/>
  <c r="Q25" i="2" l="1"/>
  <c r="J25" i="2"/>
  <c r="V14" i="2"/>
  <c r="Q14" i="2"/>
  <c r="K25" i="2"/>
  <c r="L8" i="2"/>
  <c r="Y14" i="2" l="1"/>
  <c r="M8" i="2"/>
  <c r="M25" i="2" s="1"/>
  <c r="L25" i="2"/>
</calcChain>
</file>

<file path=xl/sharedStrings.xml><?xml version="1.0" encoding="utf-8"?>
<sst xmlns="http://schemas.openxmlformats.org/spreadsheetml/2006/main" count="131" uniqueCount="96">
  <si>
    <t>CPL</t>
  </si>
  <si>
    <t>CPMK</t>
  </si>
  <si>
    <t>Sub-CPMK</t>
  </si>
  <si>
    <t>Indikator</t>
  </si>
  <si>
    <t>Bentuk Soal</t>
  </si>
  <si>
    <t>Jumlah Soal</t>
  </si>
  <si>
    <t>Bobot (%) Sub-CPMK</t>
  </si>
  <si>
    <t>Bobot (%) CPMK</t>
  </si>
  <si>
    <t>Bobot (%) CPL</t>
  </si>
  <si>
    <t>PORTOFOLIO PENILAIAN DAN EVALUASI KETERCAPAIAN CPL MAHASISWA</t>
  </si>
  <si>
    <t>CPL 1</t>
  </si>
  <si>
    <t>CPMK 1.1</t>
  </si>
  <si>
    <t>Sub-CMPK 1.1.1</t>
  </si>
  <si>
    <t>1.1.1.1</t>
  </si>
  <si>
    <t>M.A</t>
  </si>
  <si>
    <t>PRODI</t>
  </si>
  <si>
    <t>Mg</t>
  </si>
  <si>
    <t>CPL 2</t>
  </si>
  <si>
    <t>CPL 3</t>
  </si>
  <si>
    <t>CPMK 2.1</t>
  </si>
  <si>
    <t>Sub-CMPK 2.1.1</t>
  </si>
  <si>
    <t>2.1.1.1</t>
  </si>
  <si>
    <t>UTS</t>
  </si>
  <si>
    <t>SIAKAD</t>
  </si>
  <si>
    <t>Basis Evaluasi</t>
  </si>
  <si>
    <t>Kognitif</t>
  </si>
  <si>
    <t>Partisipasi Aktif</t>
  </si>
  <si>
    <t>Hasil Proyek</t>
  </si>
  <si>
    <t>Rubrik Penilaian</t>
  </si>
  <si>
    <t>UAS : 20%</t>
  </si>
  <si>
    <t>UTS : 20%</t>
  </si>
  <si>
    <t>5</t>
  </si>
  <si>
    <t>8</t>
  </si>
  <si>
    <t>3</t>
  </si>
  <si>
    <t>13</t>
  </si>
  <si>
    <t>CPMK 3.1</t>
  </si>
  <si>
    <t>Sub-CMPK 3.1.1</t>
  </si>
  <si>
    <t>3.1.1.1</t>
  </si>
  <si>
    <t>CPL 5</t>
  </si>
  <si>
    <t>Sub-CPMK 5.1.1</t>
  </si>
  <si>
    <t>5.1.1.1</t>
  </si>
  <si>
    <t xml:space="preserve">Nama Dosen </t>
  </si>
  <si>
    <t>UAS</t>
  </si>
  <si>
    <t>Praktika</t>
  </si>
  <si>
    <t>Form Penilaian Praktika</t>
  </si>
  <si>
    <t xml:space="preserve">Praktika </t>
  </si>
  <si>
    <t>Sukwan S.Kep Ns</t>
  </si>
  <si>
    <t>Novi Widyastuti Rahayu M.Kep.,Ns., Sp.Kep.J</t>
  </si>
  <si>
    <t>Ni Ketutt  K, S.Kp., Ns., Sp. Kep MB., PhDNs</t>
  </si>
  <si>
    <t xml:space="preserve">Ns. Suyamto, SST.,MPH </t>
  </si>
  <si>
    <t>CPL 9</t>
  </si>
  <si>
    <t>Sub-CPMK 9.1.1</t>
  </si>
  <si>
    <t>9.1.1.1</t>
  </si>
  <si>
    <t>CPMK.5.1</t>
  </si>
  <si>
    <t>CPMK.4.3</t>
  </si>
  <si>
    <t>Sub-CMPK 2.2.1</t>
  </si>
  <si>
    <t>2.2.1.1</t>
  </si>
  <si>
    <t>Sub-CPMK 2.3.1</t>
  </si>
  <si>
    <t>2.3.1.1</t>
  </si>
  <si>
    <t>Sub-CMPK 3.2.1</t>
  </si>
  <si>
    <t>3.2.1.1</t>
  </si>
  <si>
    <t>Sub-CPMK 3.4.1</t>
  </si>
  <si>
    <t>3.4.1.1</t>
  </si>
  <si>
    <t>kognitif/Rubrik</t>
  </si>
  <si>
    <t xml:space="preserve">UAS/Rubrik </t>
  </si>
  <si>
    <t>Sub-CPMK 3.3.1</t>
  </si>
  <si>
    <t>3.3.1.1</t>
  </si>
  <si>
    <t xml:space="preserve">Kognitif </t>
  </si>
  <si>
    <t>Sub-CMPK 3.5.1</t>
  </si>
  <si>
    <t>3.5.1.1</t>
  </si>
  <si>
    <t>CPMK.3.2</t>
  </si>
  <si>
    <t>Sub-CMPK 3.5.2</t>
  </si>
  <si>
    <t>3.5.1.2</t>
  </si>
  <si>
    <t>CPMK.4.1</t>
  </si>
  <si>
    <t>Sub-CPMK 4.1.1</t>
  </si>
  <si>
    <t>4.1.1.1</t>
  </si>
  <si>
    <t>CPL 4</t>
  </si>
  <si>
    <t>CPMK.4.2</t>
  </si>
  <si>
    <t>Sub-CPMK 4.2.1</t>
  </si>
  <si>
    <t>4.2.1.1</t>
  </si>
  <si>
    <t>Sub-CPMK 4.3.1</t>
  </si>
  <si>
    <t>4.3.1.1</t>
  </si>
  <si>
    <t>CPMK.9.1</t>
  </si>
  <si>
    <t>CPMK 2.2.</t>
  </si>
  <si>
    <t>CPMK 2.3</t>
  </si>
  <si>
    <t>CPMK 3.2</t>
  </si>
  <si>
    <t>CPMK 3.3</t>
  </si>
  <si>
    <t>CPMK 3.4</t>
  </si>
  <si>
    <t>CPMK.3.5</t>
  </si>
  <si>
    <t>Keperawatan Menjelang Ajal  dan Paliatif</t>
  </si>
  <si>
    <t>: Prodi S1</t>
  </si>
  <si>
    <t>Jumlah Soal  70</t>
  </si>
  <si>
    <t>Soal</t>
  </si>
  <si>
    <t>43 soal</t>
  </si>
  <si>
    <t xml:space="preserve">UAS </t>
  </si>
  <si>
    <t>27 Soal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</si>
</sst>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9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 wrapText="1"/>
    </xf>
    <xf numFmtId="164" fontId="0" fillId="0" borderId="0" xfId="0" applyNumberFormat="1" applyAlignment="1">
      <alignment horizontal="center" vertical="top" wrapText="1"/>
    </xf>
    <xf numFmtId="0" fontId="0" fillId="0" borderId="0" xfId="0" applyAlignment="1">
      <alignment vertical="top"/>
    </xf>
    <xf numFmtId="0" fontId="0" fillId="3" borderId="1" xfId="0" quotePrefix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1" xfId="0" quotePrefix="1" applyBorder="1" applyAlignment="1">
      <alignment horizontal="center" vertical="top" wrapText="1"/>
    </xf>
    <xf numFmtId="164" fontId="0" fillId="4" borderId="1" xfId="0" applyNumberFormat="1" applyFill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9" fontId="0" fillId="0" borderId="0" xfId="0" applyNumberFormat="1" applyAlignment="1">
      <alignment horizontal="center" vertical="top" wrapText="1"/>
    </xf>
    <xf numFmtId="1" fontId="0" fillId="0" borderId="1" xfId="0" quotePrefix="1" applyNumberFormat="1" applyBorder="1" applyAlignment="1">
      <alignment horizontal="center" vertical="top" wrapText="1"/>
    </xf>
    <xf numFmtId="164" fontId="0" fillId="4" borderId="0" xfId="0" applyNumberFormat="1" applyFill="1" applyAlignment="1">
      <alignment horizontal="center" vertical="top" wrapText="1"/>
    </xf>
    <xf numFmtId="164" fontId="0" fillId="5" borderId="1" xfId="0" applyNumberForma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36"/>
  <sheetViews>
    <sheetView tabSelected="1" zoomScale="50" zoomScaleNormal="50" workbookViewId="0">
      <pane ySplit="7" topLeftCell="A8" activePane="bottomLeft" state="frozen"/>
      <selection pane="bottomLeft" activeCell="E13" sqref="E13"/>
    </sheetView>
  </sheetViews>
  <sheetFormatPr defaultColWidth="9" defaultRowHeight="15" x14ac:dyDescent="0.25"/>
  <cols>
    <col min="1" max="1" width="3.85546875" style="2" customWidth="1"/>
    <col min="2" max="2" width="12" style="6" customWidth="1"/>
    <col min="3" max="3" width="9" style="2" customWidth="1"/>
    <col min="4" max="4" width="14.140625" style="2" customWidth="1"/>
    <col min="5" max="5" width="20.85546875" style="2" customWidth="1"/>
    <col min="6" max="6" width="15.7109375" style="6" customWidth="1"/>
    <col min="7" max="7" width="17.42578125" style="6" customWidth="1"/>
    <col min="8" max="8" width="18.140625" style="2" customWidth="1"/>
    <col min="9" max="9" width="28.140625" style="2" customWidth="1"/>
    <col min="10" max="10" width="12.28515625" style="6" customWidth="1"/>
    <col min="11" max="12" width="13.42578125" style="6" customWidth="1"/>
    <col min="13" max="13" width="10.85546875" style="6" customWidth="1"/>
    <col min="14" max="14" width="9" style="6"/>
    <col min="15" max="15" width="9" style="2"/>
    <col min="16" max="16" width="11.85546875" style="2" customWidth="1"/>
    <col min="17" max="16384" width="9" style="2"/>
  </cols>
  <sheetData>
    <row r="1" spans="2:25" ht="18.75" x14ac:dyDescent="0.25">
      <c r="B1" s="8" t="s">
        <v>9</v>
      </c>
      <c r="C1" s="3"/>
    </row>
    <row r="2" spans="2:25" ht="18.75" x14ac:dyDescent="0.25">
      <c r="B2" s="8"/>
      <c r="C2" s="3"/>
    </row>
    <row r="3" spans="2:25" x14ac:dyDescent="0.25">
      <c r="B3" s="9" t="s">
        <v>14</v>
      </c>
      <c r="C3" s="13" t="s">
        <v>89</v>
      </c>
    </row>
    <row r="4" spans="2:25" x14ac:dyDescent="0.25">
      <c r="B4" s="9" t="s">
        <v>15</v>
      </c>
      <c r="C4" s="13" t="s">
        <v>90</v>
      </c>
    </row>
    <row r="6" spans="2:25" s="1" customFormat="1" ht="33.4" customHeight="1" x14ac:dyDescent="0.25">
      <c r="B6" s="4" t="s">
        <v>16</v>
      </c>
      <c r="C6" s="4" t="s">
        <v>0</v>
      </c>
      <c r="D6" s="4" t="s">
        <v>1</v>
      </c>
      <c r="E6" s="4" t="s">
        <v>2</v>
      </c>
      <c r="F6" s="4" t="s">
        <v>3</v>
      </c>
      <c r="G6" s="4" t="s">
        <v>24</v>
      </c>
      <c r="H6" s="4" t="s">
        <v>4</v>
      </c>
      <c r="I6" s="4" t="s">
        <v>41</v>
      </c>
      <c r="J6" s="4" t="s">
        <v>5</v>
      </c>
      <c r="K6" s="4" t="s">
        <v>6</v>
      </c>
      <c r="L6" s="4" t="s">
        <v>7</v>
      </c>
      <c r="M6" s="4" t="s">
        <v>8</v>
      </c>
    </row>
    <row r="7" spans="2:25" s="17" customFormat="1" x14ac:dyDescent="0.25">
      <c r="B7" s="14">
        <v>1</v>
      </c>
      <c r="C7" s="15">
        <v>2</v>
      </c>
      <c r="D7" s="15">
        <v>3</v>
      </c>
      <c r="E7" s="15">
        <v>4</v>
      </c>
      <c r="F7" s="15">
        <v>5</v>
      </c>
      <c r="G7" s="15">
        <v>6</v>
      </c>
      <c r="H7" s="15">
        <v>7</v>
      </c>
      <c r="I7" s="15"/>
      <c r="J7" s="15">
        <v>8</v>
      </c>
      <c r="K7" s="15">
        <v>9</v>
      </c>
      <c r="L7" s="15">
        <v>10</v>
      </c>
      <c r="M7" s="15">
        <v>11</v>
      </c>
    </row>
    <row r="8" spans="2:25" x14ac:dyDescent="0.25">
      <c r="B8" s="7">
        <v>0</v>
      </c>
      <c r="C8" s="5" t="s">
        <v>10</v>
      </c>
      <c r="D8" s="5" t="s">
        <v>11</v>
      </c>
      <c r="E8" s="5" t="s">
        <v>12</v>
      </c>
      <c r="F8" s="7" t="s">
        <v>13</v>
      </c>
      <c r="G8" s="16" t="s">
        <v>26</v>
      </c>
      <c r="H8" s="5" t="s">
        <v>23</v>
      </c>
      <c r="I8" s="5"/>
      <c r="J8" s="7"/>
      <c r="K8" s="24">
        <v>0.1</v>
      </c>
      <c r="L8" s="11">
        <f>K8</f>
        <v>0.1</v>
      </c>
      <c r="M8" s="11">
        <f>L8</f>
        <v>0.1</v>
      </c>
    </row>
    <row r="9" spans="2:25" x14ac:dyDescent="0.25">
      <c r="B9" s="7">
        <v>1</v>
      </c>
      <c r="C9" s="5" t="s">
        <v>17</v>
      </c>
      <c r="D9" s="5" t="s">
        <v>19</v>
      </c>
      <c r="E9" s="5" t="s">
        <v>20</v>
      </c>
      <c r="F9" s="7" t="s">
        <v>21</v>
      </c>
      <c r="G9" s="16" t="s">
        <v>25</v>
      </c>
      <c r="H9" s="5" t="s">
        <v>22</v>
      </c>
      <c r="I9" s="5" t="s">
        <v>49</v>
      </c>
      <c r="J9" s="7">
        <f>K9*2*0.78*100</f>
        <v>10.920000000000002</v>
      </c>
      <c r="K9" s="24">
        <v>7.0000000000000007E-2</v>
      </c>
      <c r="L9" s="11">
        <v>0.75</v>
      </c>
      <c r="M9" s="11">
        <v>0.75</v>
      </c>
      <c r="N9" s="6" t="s">
        <v>22</v>
      </c>
      <c r="O9" s="2" t="s">
        <v>93</v>
      </c>
      <c r="Q9" s="2" t="s">
        <v>22</v>
      </c>
      <c r="S9" s="2" t="s">
        <v>92</v>
      </c>
      <c r="V9" s="2" t="s">
        <v>42</v>
      </c>
      <c r="X9" s="2" t="s">
        <v>92</v>
      </c>
    </row>
    <row r="10" spans="2:25" x14ac:dyDescent="0.25">
      <c r="B10" s="18">
        <v>2</v>
      </c>
      <c r="C10" s="5"/>
      <c r="D10" s="5" t="s">
        <v>83</v>
      </c>
      <c r="E10" s="5" t="s">
        <v>55</v>
      </c>
      <c r="F10" s="7" t="s">
        <v>56</v>
      </c>
      <c r="G10" s="16" t="s">
        <v>25</v>
      </c>
      <c r="H10" s="5" t="s">
        <v>22</v>
      </c>
      <c r="I10" s="5" t="s">
        <v>46</v>
      </c>
      <c r="J10" s="7">
        <f t="shared" ref="J10:J15" si="0">K10*2*0.78*100</f>
        <v>9.36</v>
      </c>
      <c r="K10" s="24">
        <v>0.06</v>
      </c>
      <c r="L10" s="11"/>
      <c r="M10" s="11"/>
      <c r="Q10" s="7">
        <f>R10*2*0.78*100</f>
        <v>10.920000000000002</v>
      </c>
      <c r="R10" s="24">
        <v>7.0000000000000007E-2</v>
      </c>
      <c r="S10" s="2">
        <v>11</v>
      </c>
      <c r="V10" s="7">
        <f t="shared" ref="V10:V12" si="1">W10*2*0.78*100</f>
        <v>9.36</v>
      </c>
      <c r="W10" s="24">
        <v>0.06</v>
      </c>
      <c r="X10" s="2">
        <v>9</v>
      </c>
    </row>
    <row r="11" spans="2:25" ht="30" x14ac:dyDescent="0.25">
      <c r="B11" s="20" t="s">
        <v>33</v>
      </c>
      <c r="C11" s="5"/>
      <c r="D11" s="5" t="s">
        <v>84</v>
      </c>
      <c r="E11" s="5" t="s">
        <v>57</v>
      </c>
      <c r="F11" s="7" t="s">
        <v>58</v>
      </c>
      <c r="G11" s="16" t="s">
        <v>25</v>
      </c>
      <c r="H11" s="5" t="s">
        <v>22</v>
      </c>
      <c r="I11" s="5" t="s">
        <v>47</v>
      </c>
      <c r="J11" s="7">
        <f t="shared" si="0"/>
        <v>10.920000000000002</v>
      </c>
      <c r="K11" s="24">
        <v>7.0000000000000007E-2</v>
      </c>
      <c r="L11" s="11"/>
      <c r="M11" s="11"/>
      <c r="Q11" s="7">
        <f t="shared" ref="Q11:Q13" si="2">R11*2*0.78*100</f>
        <v>9.36</v>
      </c>
      <c r="R11" s="24">
        <v>0.06</v>
      </c>
      <c r="S11" s="2">
        <v>10</v>
      </c>
      <c r="V11" s="7">
        <f t="shared" si="1"/>
        <v>9.36</v>
      </c>
      <c r="W11" s="24">
        <v>0.06</v>
      </c>
      <c r="X11" s="2">
        <v>9</v>
      </c>
    </row>
    <row r="12" spans="2:25" ht="30" x14ac:dyDescent="0.25">
      <c r="B12" s="18">
        <v>4</v>
      </c>
      <c r="C12" s="5"/>
      <c r="D12" s="5" t="s">
        <v>35</v>
      </c>
      <c r="E12" s="5" t="s">
        <v>36</v>
      </c>
      <c r="F12" s="7" t="s">
        <v>37</v>
      </c>
      <c r="G12" s="16" t="s">
        <v>25</v>
      </c>
      <c r="H12" s="5" t="s">
        <v>22</v>
      </c>
      <c r="I12" s="5" t="s">
        <v>48</v>
      </c>
      <c r="J12" s="7">
        <f t="shared" si="0"/>
        <v>10.920000000000002</v>
      </c>
      <c r="K12" s="24">
        <v>7.0000000000000007E-2</v>
      </c>
      <c r="L12" s="11"/>
      <c r="M12" s="11"/>
      <c r="Q12" s="7">
        <f t="shared" si="2"/>
        <v>10.920000000000002</v>
      </c>
      <c r="R12" s="24">
        <v>7.0000000000000007E-2</v>
      </c>
      <c r="S12" s="2">
        <v>11</v>
      </c>
      <c r="V12" s="7">
        <f t="shared" si="1"/>
        <v>9.36</v>
      </c>
      <c r="W12" s="24">
        <v>0.06</v>
      </c>
      <c r="X12" s="2">
        <v>9</v>
      </c>
    </row>
    <row r="13" spans="2:25" x14ac:dyDescent="0.25">
      <c r="B13" s="20" t="s">
        <v>31</v>
      </c>
      <c r="C13" s="5"/>
      <c r="D13" s="5" t="s">
        <v>85</v>
      </c>
      <c r="E13" s="5" t="s">
        <v>59</v>
      </c>
      <c r="F13" s="7" t="s">
        <v>60</v>
      </c>
      <c r="G13" s="16" t="s">
        <v>28</v>
      </c>
      <c r="H13" s="5" t="s">
        <v>42</v>
      </c>
      <c r="I13" s="5" t="s">
        <v>49</v>
      </c>
      <c r="J13" s="7">
        <f t="shared" si="0"/>
        <v>9.36</v>
      </c>
      <c r="K13" s="24">
        <v>0.06</v>
      </c>
      <c r="L13" s="11"/>
      <c r="M13" s="11"/>
      <c r="N13" s="6" t="s">
        <v>94</v>
      </c>
      <c r="O13" s="2" t="s">
        <v>95</v>
      </c>
      <c r="Q13" s="7">
        <f t="shared" si="2"/>
        <v>10.920000000000002</v>
      </c>
      <c r="R13" s="24">
        <v>7.0000000000000007E-2</v>
      </c>
      <c r="S13" s="2">
        <v>11</v>
      </c>
      <c r="V13" s="7">
        <v>0</v>
      </c>
      <c r="W13" s="19">
        <v>0</v>
      </c>
    </row>
    <row r="14" spans="2:25" x14ac:dyDescent="0.25">
      <c r="B14" s="7">
        <v>6</v>
      </c>
      <c r="C14" s="5"/>
      <c r="D14" s="5" t="s">
        <v>86</v>
      </c>
      <c r="E14" s="5" t="s">
        <v>65</v>
      </c>
      <c r="F14" s="7" t="s">
        <v>66</v>
      </c>
      <c r="G14" s="16" t="s">
        <v>63</v>
      </c>
      <c r="H14" s="5" t="s">
        <v>64</v>
      </c>
      <c r="I14" s="5" t="s">
        <v>46</v>
      </c>
      <c r="J14" s="7">
        <f t="shared" si="0"/>
        <v>9.36</v>
      </c>
      <c r="K14" s="24">
        <v>0.06</v>
      </c>
      <c r="L14" s="7"/>
      <c r="M14" s="7"/>
      <c r="Q14" s="6">
        <f>Q13+Q12+Q11+Q10</f>
        <v>42.120000000000005</v>
      </c>
      <c r="R14" s="23"/>
      <c r="S14" s="2">
        <f>S13+S12+S11+S10</f>
        <v>43</v>
      </c>
      <c r="V14" s="6">
        <f>V13+V12+V11+V10</f>
        <v>28.08</v>
      </c>
      <c r="W14" s="23"/>
      <c r="X14" s="2">
        <f>X12+X11+X10</f>
        <v>27</v>
      </c>
      <c r="Y14" s="2">
        <f>V14+Q14</f>
        <v>70.2</v>
      </c>
    </row>
    <row r="15" spans="2:25" x14ac:dyDescent="0.25">
      <c r="B15" s="7">
        <v>7</v>
      </c>
      <c r="C15" s="5"/>
      <c r="D15" s="5" t="s">
        <v>87</v>
      </c>
      <c r="E15" s="5" t="s">
        <v>61</v>
      </c>
      <c r="F15" s="7" t="s">
        <v>62</v>
      </c>
      <c r="G15" s="16" t="s">
        <v>67</v>
      </c>
      <c r="H15" s="5" t="s">
        <v>42</v>
      </c>
      <c r="I15" s="5" t="s">
        <v>46</v>
      </c>
      <c r="J15" s="7">
        <f t="shared" si="0"/>
        <v>9.36</v>
      </c>
      <c r="K15" s="24">
        <v>0.06</v>
      </c>
      <c r="L15" s="7"/>
      <c r="M15" s="7"/>
    </row>
    <row r="16" spans="2:25" ht="30" x14ac:dyDescent="0.25">
      <c r="B16" s="20" t="s">
        <v>32</v>
      </c>
      <c r="C16" s="5"/>
      <c r="D16" s="5" t="s">
        <v>88</v>
      </c>
      <c r="E16" s="5" t="s">
        <v>68</v>
      </c>
      <c r="F16" s="7" t="s">
        <v>69</v>
      </c>
      <c r="G16" s="5" t="s">
        <v>43</v>
      </c>
      <c r="H16" s="5" t="s">
        <v>44</v>
      </c>
      <c r="I16" s="5" t="s">
        <v>49</v>
      </c>
      <c r="J16" s="7">
        <v>0</v>
      </c>
      <c r="K16" s="24">
        <v>7.0000000000000007E-2</v>
      </c>
      <c r="L16" s="11"/>
      <c r="M16" s="11"/>
    </row>
    <row r="17" spans="2:23" ht="30" x14ac:dyDescent="0.25">
      <c r="B17" s="7">
        <v>9</v>
      </c>
      <c r="C17" s="5" t="s">
        <v>18</v>
      </c>
      <c r="D17" s="5" t="s">
        <v>70</v>
      </c>
      <c r="E17" s="5" t="s">
        <v>71</v>
      </c>
      <c r="F17" s="7" t="s">
        <v>72</v>
      </c>
      <c r="G17" s="5" t="s">
        <v>43</v>
      </c>
      <c r="H17" s="5" t="s">
        <v>44</v>
      </c>
      <c r="I17" s="5" t="s">
        <v>46</v>
      </c>
      <c r="J17" s="7">
        <v>0</v>
      </c>
      <c r="K17" s="24">
        <v>7.0000000000000007E-2</v>
      </c>
      <c r="L17" s="11"/>
      <c r="M17" s="11"/>
      <c r="N17" s="2" t="s">
        <v>45</v>
      </c>
    </row>
    <row r="18" spans="2:23" ht="30" x14ac:dyDescent="0.25">
      <c r="B18" s="22">
        <v>10</v>
      </c>
      <c r="C18" s="5" t="s">
        <v>76</v>
      </c>
      <c r="D18" s="5" t="s">
        <v>73</v>
      </c>
      <c r="E18" s="5" t="s">
        <v>74</v>
      </c>
      <c r="F18" s="7" t="s">
        <v>75</v>
      </c>
      <c r="G18" s="5" t="s">
        <v>43</v>
      </c>
      <c r="H18" s="5" t="s">
        <v>44</v>
      </c>
      <c r="I18" s="5" t="s">
        <v>47</v>
      </c>
      <c r="J18" s="7">
        <v>0</v>
      </c>
      <c r="K18" s="24">
        <v>0.08</v>
      </c>
      <c r="L18" s="11"/>
      <c r="M18" s="11"/>
      <c r="Q18" s="7">
        <f>R18*2*0.78*100</f>
        <v>10.920000000000002</v>
      </c>
      <c r="R18" s="24">
        <v>7.0000000000000007E-2</v>
      </c>
      <c r="V18" s="7">
        <v>10</v>
      </c>
      <c r="W18" s="24">
        <v>7.0000000000000007E-2</v>
      </c>
    </row>
    <row r="19" spans="2:23" ht="30" x14ac:dyDescent="0.25">
      <c r="B19" s="7">
        <v>11</v>
      </c>
      <c r="C19" s="5"/>
      <c r="D19" s="5" t="s">
        <v>77</v>
      </c>
      <c r="E19" s="5" t="s">
        <v>78</v>
      </c>
      <c r="F19" s="7" t="s">
        <v>79</v>
      </c>
      <c r="G19" s="5" t="s">
        <v>43</v>
      </c>
      <c r="H19" s="5" t="s">
        <v>44</v>
      </c>
      <c r="I19" s="5" t="s">
        <v>48</v>
      </c>
      <c r="J19" s="7">
        <v>0</v>
      </c>
      <c r="K19" s="11">
        <v>0.08</v>
      </c>
      <c r="L19" s="10">
        <v>0.15</v>
      </c>
      <c r="M19" s="10">
        <v>0.15</v>
      </c>
      <c r="P19" s="6"/>
      <c r="Q19" s="7">
        <f>R19*2*0.78*100</f>
        <v>10.920000000000002</v>
      </c>
      <c r="R19" s="24">
        <v>7.0000000000000007E-2</v>
      </c>
      <c r="V19" s="7">
        <v>10</v>
      </c>
      <c r="W19" s="24">
        <v>7.0000000000000007E-2</v>
      </c>
    </row>
    <row r="20" spans="2:23" ht="30" x14ac:dyDescent="0.25">
      <c r="B20" s="7">
        <v>12</v>
      </c>
      <c r="C20" s="5"/>
      <c r="D20" s="5" t="s">
        <v>54</v>
      </c>
      <c r="E20" s="5" t="s">
        <v>80</v>
      </c>
      <c r="F20" s="7" t="s">
        <v>81</v>
      </c>
      <c r="G20" s="5" t="s">
        <v>43</v>
      </c>
      <c r="H20" s="5" t="s">
        <v>44</v>
      </c>
      <c r="I20" s="16" t="s">
        <v>46</v>
      </c>
      <c r="J20" s="7">
        <v>0</v>
      </c>
      <c r="K20" s="11">
        <v>7.0000000000000007E-2</v>
      </c>
      <c r="L20" s="11"/>
      <c r="M20" s="11"/>
      <c r="P20" s="6"/>
      <c r="Q20" s="7">
        <f t="shared" ref="Q20:Q21" si="3">R20*2*0.78*100</f>
        <v>10.920000000000002</v>
      </c>
      <c r="R20" s="24">
        <v>7.0000000000000007E-2</v>
      </c>
      <c r="V20" s="7">
        <v>10</v>
      </c>
      <c r="W20" s="24">
        <v>7.0000000000000007E-2</v>
      </c>
    </row>
    <row r="21" spans="2:23" ht="30" x14ac:dyDescent="0.25">
      <c r="B21" s="20" t="s">
        <v>34</v>
      </c>
      <c r="C21" s="5" t="s">
        <v>38</v>
      </c>
      <c r="D21" s="5" t="s">
        <v>53</v>
      </c>
      <c r="E21" s="5" t="s">
        <v>39</v>
      </c>
      <c r="F21" s="7" t="s">
        <v>40</v>
      </c>
      <c r="G21" s="5" t="s">
        <v>43</v>
      </c>
      <c r="H21" s="5" t="s">
        <v>44</v>
      </c>
      <c r="I21" s="5" t="s">
        <v>46</v>
      </c>
      <c r="J21" s="7">
        <v>0</v>
      </c>
      <c r="K21" s="11">
        <v>7.0000000000000007E-2</v>
      </c>
      <c r="L21" s="7"/>
      <c r="M21" s="7"/>
      <c r="Q21" s="7">
        <f t="shared" si="3"/>
        <v>12.48</v>
      </c>
      <c r="R21" s="24">
        <v>0.08</v>
      </c>
      <c r="V21" s="7">
        <v>10</v>
      </c>
      <c r="W21" s="24">
        <v>0.08</v>
      </c>
    </row>
    <row r="22" spans="2:23" ht="30" x14ac:dyDescent="0.25">
      <c r="B22" s="7">
        <v>14</v>
      </c>
      <c r="C22" s="5" t="s">
        <v>50</v>
      </c>
      <c r="D22" s="5" t="s">
        <v>82</v>
      </c>
      <c r="E22" s="5" t="s">
        <v>51</v>
      </c>
      <c r="F22" s="7" t="s">
        <v>52</v>
      </c>
      <c r="G22" s="5" t="s">
        <v>43</v>
      </c>
      <c r="H22" s="5" t="s">
        <v>44</v>
      </c>
      <c r="I22" s="5" t="s">
        <v>46</v>
      </c>
      <c r="J22" s="7">
        <v>0</v>
      </c>
      <c r="K22" s="11">
        <v>7.0000000000000007E-2</v>
      </c>
      <c r="L22" s="7"/>
      <c r="M22" s="7"/>
      <c r="Q22" s="7">
        <f t="shared" ref="Q22:Q24" si="4">R22*2*0.78*100</f>
        <v>12.48</v>
      </c>
      <c r="R22" s="24">
        <v>0.08</v>
      </c>
      <c r="V22" s="7">
        <v>10</v>
      </c>
      <c r="W22" s="24">
        <v>0.08</v>
      </c>
    </row>
    <row r="23" spans="2:23" x14ac:dyDescent="0.25">
      <c r="B23" s="7"/>
      <c r="C23" s="5"/>
      <c r="D23" s="5"/>
      <c r="E23" s="5"/>
      <c r="F23" s="7"/>
      <c r="G23" s="7"/>
      <c r="H23" s="5"/>
      <c r="I23" s="5"/>
      <c r="J23" s="7"/>
      <c r="K23" s="11"/>
      <c r="L23" s="7"/>
      <c r="M23" s="7"/>
      <c r="Q23" s="7">
        <f t="shared" si="4"/>
        <v>10.920000000000002</v>
      </c>
      <c r="R23" s="24">
        <v>7.0000000000000007E-2</v>
      </c>
      <c r="V23" s="7">
        <v>10</v>
      </c>
      <c r="W23" s="24">
        <v>7.0000000000000007E-2</v>
      </c>
    </row>
    <row r="24" spans="2:23" x14ac:dyDescent="0.25">
      <c r="B24" s="7"/>
      <c r="C24" s="5"/>
      <c r="D24" s="5"/>
      <c r="E24" s="5"/>
      <c r="F24" s="7"/>
      <c r="G24" s="7"/>
      <c r="H24" s="5"/>
      <c r="I24" s="5"/>
      <c r="J24" s="7"/>
      <c r="K24" s="10"/>
      <c r="L24" s="7"/>
      <c r="M24" s="7"/>
      <c r="Q24" s="7">
        <f t="shared" si="4"/>
        <v>10.920000000000002</v>
      </c>
      <c r="R24" s="24">
        <v>7.0000000000000007E-2</v>
      </c>
      <c r="V24" s="7">
        <v>10</v>
      </c>
      <c r="W24" s="24">
        <v>7.0000000000000007E-2</v>
      </c>
    </row>
    <row r="25" spans="2:23" x14ac:dyDescent="0.25">
      <c r="J25" s="6">
        <f>+J22+J21+J20+J19+J18+J17+J16+J15+J14+J13+J12+J11+J10+J9</f>
        <v>70.2</v>
      </c>
      <c r="K25" s="12">
        <f>K24+K23+K22+K21+K20+K19+K18+K17+K16+K14+K13+K12+K11+K10+K9+K8</f>
        <v>1.0000000000000004</v>
      </c>
      <c r="L25" s="12">
        <f>L19+L9+L8</f>
        <v>1</v>
      </c>
      <c r="M25" s="12">
        <f>M19+M9+M8</f>
        <v>1</v>
      </c>
      <c r="Q25" s="6">
        <f>Q24+Q23+Q22+Q21+Q20+Q19+Q18</f>
        <v>79.560000000000016</v>
      </c>
      <c r="R25" s="12"/>
      <c r="V25" s="2">
        <v>70</v>
      </c>
    </row>
    <row r="27" spans="2:23" ht="30" x14ac:dyDescent="0.25">
      <c r="V27" s="2" t="s">
        <v>91</v>
      </c>
    </row>
    <row r="31" spans="2:23" x14ac:dyDescent="0.25">
      <c r="I31" s="2" t="s">
        <v>26</v>
      </c>
      <c r="J31" s="12">
        <v>0.1</v>
      </c>
    </row>
    <row r="32" spans="2:23" x14ac:dyDescent="0.25">
      <c r="I32" s="2" t="s">
        <v>25</v>
      </c>
      <c r="J32" s="12">
        <v>0.5</v>
      </c>
    </row>
    <row r="33" spans="9:10" x14ac:dyDescent="0.25">
      <c r="I33" s="2" t="s">
        <v>30</v>
      </c>
      <c r="J33" s="12"/>
    </row>
    <row r="34" spans="9:10" x14ac:dyDescent="0.25">
      <c r="I34" s="2" t="s">
        <v>29</v>
      </c>
      <c r="J34" s="12"/>
    </row>
    <row r="35" spans="9:10" x14ac:dyDescent="0.25">
      <c r="I35" s="2" t="s">
        <v>27</v>
      </c>
      <c r="J35" s="21">
        <v>0.4</v>
      </c>
    </row>
    <row r="36" spans="9:10" x14ac:dyDescent="0.25">
      <c r="J36" s="12">
        <f>SUM(J31:J35)</f>
        <v>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Gerontik_25-26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Hasto</cp:lastModifiedBy>
  <dcterms:created xsi:type="dcterms:W3CDTF">2025-07-09T22:29:32Z</dcterms:created>
  <dcterms:modified xsi:type="dcterms:W3CDTF">2026-07-07T03:57:04Z</dcterms:modified>
</cp:coreProperties>
</file>